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30 від 08.09.2025\1\"/>
    </mc:Choice>
  </mc:AlternateContent>
  <xr:revisionPtr revIDLastSave="0" documentId="13_ncr:1_{BB5D2661-98DD-4169-8512-433806E2F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  <sheet name="2025 розрах. " sheetId="10" r:id="rId2"/>
    <sheet name="2024 розрах." sheetId="9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0" l="1"/>
  <c r="D12" i="10"/>
  <c r="F9" i="10"/>
  <c r="C12" i="10"/>
  <c r="P66" i="1"/>
  <c r="N63" i="1"/>
  <c r="P63" i="1" s="1"/>
  <c r="P69" i="1" l="1"/>
  <c r="N69" i="1"/>
  <c r="E8" i="10"/>
  <c r="E9" i="10" s="1"/>
  <c r="D8" i="10"/>
  <c r="C8" i="10"/>
  <c r="D9" i="10" l="1"/>
  <c r="N62" i="1"/>
  <c r="N68" i="1" s="1"/>
  <c r="H8" i="10"/>
  <c r="N71" i="1" s="1"/>
  <c r="C9" i="10"/>
  <c r="H9" i="10" s="1"/>
  <c r="I8" i="10"/>
  <c r="N72" i="1" s="1"/>
  <c r="P72" i="1" s="1"/>
  <c r="I9" i="10" l="1"/>
  <c r="L47" i="1"/>
  <c r="C8" i="9"/>
  <c r="I11" i="10" l="1"/>
  <c r="N73" i="1" s="1"/>
  <c r="H11" i="10"/>
  <c r="E11" i="10"/>
  <c r="E12" i="10" s="1"/>
  <c r="H12" i="10" l="1"/>
  <c r="I12" i="10"/>
  <c r="I8" i="9"/>
  <c r="F9" i="9"/>
  <c r="D9" i="9"/>
  <c r="C9" i="9"/>
  <c r="E8" i="9"/>
  <c r="E9" i="9" s="1"/>
  <c r="H7" i="9"/>
  <c r="E7" i="9"/>
  <c r="D7" i="9"/>
  <c r="H8" i="9" l="1"/>
  <c r="I9" i="9"/>
  <c r="H9" i="9"/>
  <c r="P65" i="1" l="1"/>
  <c r="P71" i="1"/>
  <c r="P73" i="1" l="1"/>
  <c r="L48" i="1"/>
  <c r="N47" i="1" l="1"/>
  <c r="N48" i="1" s="1"/>
  <c r="N53" i="1" l="1"/>
  <c r="P62" i="1" l="1"/>
  <c r="N54" i="1" l="1"/>
  <c r="P53" i="1" l="1"/>
  <c r="P54" i="1"/>
  <c r="P68" i="1" l="1"/>
</calcChain>
</file>

<file path=xl/sharedStrings.xml><?xml version="1.0" encoding="utf-8"?>
<sst xmlns="http://schemas.openxmlformats.org/spreadsheetml/2006/main" count="162" uniqueCount="111">
  <si>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</si>
  <si>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</si>
  <si>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</si>
  <si>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</si>
  <si>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</si>
  <si>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</si>
  <si>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</si>
  <si>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</si>
  <si>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</si>
  <si>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</si>
  <si>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</si>
  <si>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Забезпечення належного стану пам’яток історії та культури</t>
  </si>
  <si>
    <t>7.</t>
  </si>
  <si>
    <t>№ з/п</t>
  </si>
  <si>
    <t>Назва підпрограми</t>
  </si>
  <si>
    <t>загальний фонд</t>
  </si>
  <si>
    <t>спеціальний фонд</t>
  </si>
  <si>
    <t>Разом</t>
  </si>
  <si>
    <t>Усього</t>
  </si>
  <si>
    <t>Показники</t>
  </si>
  <si>
    <t>Одниця виміру</t>
  </si>
  <si>
    <t>Джерело інформації</t>
  </si>
  <si>
    <t>од.</t>
  </si>
  <si>
    <t>Розрахунковий показник</t>
  </si>
  <si>
    <t>4 Показники якості</t>
  </si>
  <si>
    <t>%</t>
  </si>
  <si>
    <t>(підпис)</t>
  </si>
  <si>
    <t>Департамент капітального будівництва Вінницької міської ради</t>
  </si>
  <si>
    <t xml:space="preserve">Наказ </t>
  </si>
  <si>
    <t>ПОГОДЖЕНО:</t>
  </si>
  <si>
    <t>№ п/п</t>
  </si>
  <si>
    <t>Назва обєкта</t>
  </si>
  <si>
    <t>Загальна кошторисна вартість, тис. грн.</t>
  </si>
  <si>
    <t>Всього</t>
  </si>
  <si>
    <t>в тому числі:</t>
  </si>
  <si>
    <t>ПКД</t>
  </si>
  <si>
    <t>(грн)</t>
  </si>
  <si>
    <t>Напрями використання бюджетних коштів</t>
  </si>
  <si>
    <t xml:space="preserve">Найменування місцевої/регіональної програми </t>
  </si>
  <si>
    <t>Спеціальний фонд</t>
  </si>
  <si>
    <t>Загальний фонд</t>
  </si>
  <si>
    <t>1  затрат</t>
  </si>
  <si>
    <t>2 продукту</t>
  </si>
  <si>
    <t>3 ефективності</t>
  </si>
  <si>
    <t>грн.</t>
  </si>
  <si>
    <t xml:space="preserve"> грн.</t>
  </si>
  <si>
    <t>Завдання: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</si>
  <si>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</si>
  <si>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</si>
  <si>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</si>
  <si>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</si>
  <si>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коштів: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</si>
  <si>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</si>
  <si>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</si>
  <si>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_________________</t>
  </si>
  <si>
    <t>Дата погодження</t>
  </si>
  <si>
    <t>М. П.</t>
  </si>
  <si>
    <t>Проектування, реставрація та охорона пам'яток архітектури</t>
  </si>
  <si>
    <t>Рівень готовності обєктів на кінець року, %  ((3+4)/5)*100</t>
  </si>
  <si>
    <t>Рівень готовності обєктів на початок року, %  (3/5)*100</t>
  </si>
  <si>
    <t xml:space="preserve">Департаменту капітального будівництва Вінницької міської ради
</t>
  </si>
  <si>
    <t>03084204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</si>
  <si>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</si>
  <si>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</si>
  <si>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</si>
  <si>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02536000000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</si>
  <si>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</si>
  <si>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</si>
  <si>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</si>
  <si>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</si>
  <si>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Проведення реставраційних робіт на об´єктах культурної спадщини</t>
  </si>
  <si>
    <t>Середні витрати на один об'єкт, який планується реставрувати</t>
  </si>
  <si>
    <t>Кількість об'єктів культурної спадщини, які планується реставрувати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</si>
  <si>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</si>
  <si>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Здійснення організації заходів з підготовки та реалізації інфраструктурних проектів пам'яток архітектури</t>
  </si>
  <si>
    <t>(власне ім'я, ПРІЗВИЩЕ)</t>
  </si>
  <si>
    <t>за рахунок кредитних коштів</t>
  </si>
  <si>
    <t>Директор  департаменту</t>
  </si>
  <si>
    <t>Реставрація будівлі (термомодернізація) комунального закладу "Загальноосвітня школа І-ІІІ ступенів - гімназія №2 Вінницької міської ради - пам'ятка архітектури місцевого значення "Жіноча гімназія" (охор. №225-М) по вул. Соборна, 94 в м. Вінниці (заходи з енергозбереження)"</t>
  </si>
  <si>
    <r>
      <t>Проведення реставраційних робіт на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єктах культурної спадщини</t>
    </r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</si>
  <si>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 в т.ч. проєктні роботи)</t>
  </si>
  <si>
    <t>Денис МАЗУРЕНКО</t>
  </si>
  <si>
    <t>Директор департаменту 
капітального будівництва
Вінницької міської ради</t>
  </si>
  <si>
    <t>Виконано станом на 01.01.2024</t>
  </si>
  <si>
    <t>План на 2024р.</t>
  </si>
  <si>
    <t>Програма  збереження культурної спадщини та розвитку історичного середовища Вінницької міської територіальної громади на 2024-2026 роки</t>
  </si>
  <si>
    <t>Програма  збереження культурної спадщини та розвитку історичного середовища Вінницької міської територіальної громади на 2024-2026 роки(зі змінами)</t>
  </si>
  <si>
    <t>Рівень готовності об'єкта на початок року</t>
  </si>
  <si>
    <t>Рівень готовності об'єкта на кінець року</t>
  </si>
  <si>
    <t xml:space="preserve">Розрахунок до паспорту КПКВК 1517340 за 2024 рік по обєктам Департаменту капітального будівництва міської ради </t>
  </si>
  <si>
    <t>Виконано станом на 01.01.2025</t>
  </si>
  <si>
    <t>План на 2025р.</t>
  </si>
  <si>
    <t>бюджетної програми місцевого бюджету на 2025 рік</t>
  </si>
  <si>
    <t>0829</t>
  </si>
  <si>
    <t>Проектування, реставрація та охорона пам'яток культурної спадщини</t>
  </si>
  <si>
    <t xml:space="preserve">Бюджетний кодекс України  
Закон України "Про Державний бюджет України на 2025 рік" зі змінами. 
Рішення Вінницької міської ради від 20.12.2024 №2621 «Про бюджет Вінницької міської територіальної громади на 2025 рік», зі змінами.
Програма  збереження культурної спадщини та розвитку історичного середовища Вінницької міської територіальної громади на 2024-2026 роки (рішення міської ради від 22.12.2023р. №2062 (зі змінами).
Наказ МФУ від 26.08.2014 р. № 836 "Про деякі питання запровадження програмно-цільового методу складання та виконання місцевих бюджетів", зі змінами.    
Наказ Міністерства фінансів України від 20.09.2017 року №793 «Про затвердження складових програмної класифікації видатків та кредитування місцевих бюджетів»  зі змінами.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</t>
  </si>
  <si>
    <t>Рішення Вінницької міської ради від 20.12.2024 №2621 «Про бюджет Вінницької міської територіальної громади на 2025 рік», зі змінами.</t>
  </si>
  <si>
    <t>Директор департаменту  фінансів
Вінницької міської ради</t>
  </si>
  <si>
    <t>Антоніна ЛЕСЬ</t>
  </si>
  <si>
    <t>Реставрація будівлі комунального закладу - пам'ятка архітектури місцевого значення "Будинок синагоги (охор.№350-М)" по вул. Червонохрестівська, 11 в м. Вінниці ( в т.ч. проєктні роботи)</t>
  </si>
  <si>
    <t>предпроєктні розрахунки</t>
  </si>
  <si>
    <t>Обсяг бюджетних призначень/бюджетних асигнувань  -   32 057 049,0 гривень, у тому числі загального фонду -  0 гривень та спеціального фонду - 32 057 049,0 гривень</t>
  </si>
  <si>
    <r>
      <t xml:space="preserve">Розрахунок до паспорту КПКВК 1514084 на 2025 рік по обєктам Департаменту капітального будівництва міської ради відповідно  рішення міської </t>
    </r>
    <r>
      <rPr>
        <b/>
        <sz val="11"/>
        <color rgb="FFFF0000"/>
        <rFont val="Times New Roman"/>
        <family val="1"/>
        <charset val="204"/>
      </rPr>
      <t>від 22.08.2025р. №3006</t>
    </r>
  </si>
  <si>
    <t>будівельні роботи</t>
  </si>
  <si>
    <t>проектні роботи</t>
  </si>
  <si>
    <t xml:space="preserve">Обсяг видатків на проведення реставраційних робіт </t>
  </si>
  <si>
    <t>Обсяг видатків на проєктування реставраційних робіт</t>
  </si>
  <si>
    <t>Рівень готовності проєктної документації об'єктів реставрації  на кінець року</t>
  </si>
  <si>
    <t>Середні витрати на один проєкт, який планується виготовити</t>
  </si>
  <si>
    <t>Кількість проєктної документації об'єктів реставрації, які планується виготовити</t>
  </si>
  <si>
    <t xml:space="preserve">      ______08 вересня_______  2025   року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</si>
</sst>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22" x14ac:knownFonts="1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Calibri"/>
      <family val="2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64" fontId="5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/>
    <xf numFmtId="165" fontId="5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0" fontId="12" fillId="0" borderId="0" xfId="0" applyFont="1"/>
    <xf numFmtId="164" fontId="13" fillId="0" borderId="20" xfId="0" applyNumberFormat="1" applyFont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2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167" fontId="17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7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3" fillId="2" borderId="0" xfId="0" applyFont="1" applyFill="1" applyBorder="1" applyAlignment="1"/>
    <xf numFmtId="4" fontId="17" fillId="0" borderId="20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1" fontId="16" fillId="0" borderId="29" xfId="0" applyNumberFormat="1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7" fontId="17" fillId="2" borderId="20" xfId="0" applyNumberFormat="1" applyFont="1" applyFill="1" applyBorder="1" applyAlignment="1">
      <alignment horizontal="center" vertical="center" wrapText="1"/>
    </xf>
    <xf numFmtId="167" fontId="5" fillId="2" borderId="20" xfId="0" applyNumberFormat="1" applyFont="1" applyFill="1" applyBorder="1" applyAlignment="1">
      <alignment horizontal="center" vertical="center" wrapText="1"/>
    </xf>
    <xf numFmtId="166" fontId="5" fillId="2" borderId="20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5" fontId="5" fillId="2" borderId="20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left" vertical="center" wrapText="1"/>
    </xf>
    <xf numFmtId="1" fontId="3" fillId="0" borderId="59" xfId="0" applyNumberFormat="1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1" fontId="16" fillId="0" borderId="33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1" fontId="16" fillId="0" borderId="47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/>
    </xf>
    <xf numFmtId="1" fontId="16" fillId="0" borderId="58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5" xfId="0" applyFont="1" applyFill="1" applyBorder="1" applyAlignment="1">
      <alignment horizontal="center" wrapText="1"/>
    </xf>
    <xf numFmtId="0" fontId="16" fillId="2" borderId="65" xfId="0" applyFont="1" applyFill="1" applyBorder="1" applyAlignment="1">
      <alignment horizontal="center" wrapText="1"/>
    </xf>
    <xf numFmtId="0" fontId="18" fillId="2" borderId="66" xfId="0" applyFont="1" applyFill="1" applyBorder="1" applyAlignment="1">
      <alignment horizontal="center" vertical="top" wrapText="1"/>
    </xf>
    <xf numFmtId="0" fontId="5" fillId="2" borderId="6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7" fillId="2" borderId="65" xfId="0" applyNumberFormat="1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" fontId="16" fillId="0" borderId="50" xfId="0" applyNumberFormat="1" applyFont="1" applyBorder="1" applyAlignment="1">
      <alignment horizontal="center" vertical="center" wrapText="1"/>
    </xf>
    <xf numFmtId="1" fontId="16" fillId="0" borderId="51" xfId="0" applyNumberFormat="1" applyFont="1" applyBorder="1" applyAlignment="1">
      <alignment horizontal="center" vertical="center" wrapText="1"/>
    </xf>
    <xf numFmtId="1" fontId="16" fillId="0" borderId="5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6" fontId="16" fillId="0" borderId="14" xfId="0" applyNumberFormat="1" applyFont="1" applyBorder="1" applyAlignment="1">
      <alignment horizontal="center" vertical="center" wrapText="1"/>
    </xf>
    <xf numFmtId="166" fontId="16" fillId="0" borderId="15" xfId="0" applyNumberFormat="1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6" fontId="16" fillId="0" borderId="49" xfId="0" applyNumberFormat="1" applyFont="1" applyBorder="1" applyAlignment="1">
      <alignment horizontal="center" vertical="center" wrapText="1"/>
    </xf>
    <xf numFmtId="166" fontId="16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6" fillId="0" borderId="54" xfId="0" applyNumberFormat="1" applyFont="1" applyBorder="1" applyAlignment="1">
      <alignment horizontal="center"/>
    </xf>
    <xf numFmtId="1" fontId="16" fillId="0" borderId="55" xfId="0" applyNumberFormat="1" applyFont="1" applyBorder="1" applyAlignment="1">
      <alignment horizontal="center"/>
    </xf>
    <xf numFmtId="1" fontId="16" fillId="0" borderId="56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right"/>
    </xf>
    <xf numFmtId="1" fontId="16" fillId="0" borderId="15" xfId="0" applyNumberFormat="1" applyFont="1" applyBorder="1" applyAlignment="1">
      <alignment horizontal="right"/>
    </xf>
    <xf numFmtId="0" fontId="16" fillId="0" borderId="14" xfId="0" applyFont="1" applyBorder="1" applyAlignment="1">
      <alignment horizontal="left"/>
    </xf>
    <xf numFmtId="0" fontId="16" fillId="0" borderId="53" xfId="0" applyFont="1" applyBorder="1" applyAlignment="1">
      <alignment horizontal="left"/>
    </xf>
    <xf numFmtId="1" fontId="16" fillId="0" borderId="2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 wrapText="1"/>
    </xf>
    <xf numFmtId="1" fontId="16" fillId="0" borderId="34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1" fontId="16" fillId="0" borderId="42" xfId="0" applyNumberFormat="1" applyFont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16" fillId="0" borderId="13" xfId="0" applyFont="1" applyBorder="1" applyAlignment="1">
      <alignment horizontal="center"/>
    </xf>
    <xf numFmtId="166" fontId="16" fillId="0" borderId="62" xfId="0" applyNumberFormat="1" applyFont="1" applyBorder="1" applyAlignment="1">
      <alignment horizontal="center" vertical="center"/>
    </xf>
    <xf numFmtId="166" fontId="16" fillId="0" borderId="63" xfId="0" applyNumberFormat="1" applyFont="1" applyBorder="1" applyAlignment="1">
      <alignment horizontal="center" vertical="center"/>
    </xf>
    <xf numFmtId="166" fontId="16" fillId="0" borderId="6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84"/>
  <sheetViews>
    <sheetView tabSelected="1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1.5" style="1" customWidth="1"/>
    <col min="4" max="17" width="11.6640625" style="1" customWidth="1"/>
  </cols>
  <sheetData>
    <row r="1" spans="1:18" s="1" customFormat="1" ht="2.2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s="1" customFormat="1" ht="17.2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93" t="s">
        <v>73</v>
      </c>
      <c r="P2" s="193"/>
      <c r="Q2" s="193"/>
    </row>
    <row r="3" spans="1:18" ht="8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93"/>
      <c r="P3" s="193"/>
      <c r="Q3" s="193"/>
    </row>
    <row r="4" spans="1:18" ht="12.7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93"/>
      <c r="P4" s="193"/>
      <c r="Q4" s="193"/>
    </row>
    <row r="5" spans="1:18" ht="33.7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193"/>
      <c r="P5" s="193"/>
      <c r="Q5" s="193"/>
    </row>
    <row r="6" spans="1:18" ht="11.2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93"/>
      <c r="P6" s="193"/>
      <c r="Q6" s="193"/>
    </row>
    <row r="7" spans="1:18" ht="15.95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2" t="s">
        <v>0</v>
      </c>
      <c r="N7" s="56"/>
      <c r="O7" s="56"/>
      <c r="P7" s="56"/>
      <c r="Q7" s="56"/>
    </row>
    <row r="8" spans="1:18" ht="11.4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8" ht="15.7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194" t="s">
        <v>28</v>
      </c>
      <c r="N9" s="194"/>
      <c r="O9" s="194"/>
      <c r="P9" s="194"/>
      <c r="Q9" s="194"/>
    </row>
    <row r="10" spans="1:18" ht="11.25" hidden="1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95" t="s">
        <v>60</v>
      </c>
      <c r="N10" s="195"/>
      <c r="O10" s="195"/>
      <c r="P10" s="195"/>
      <c r="Q10" s="195"/>
    </row>
    <row r="11" spans="1:18" ht="23.2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122" t="s">
        <v>60</v>
      </c>
      <c r="N11" s="122"/>
      <c r="O11" s="122"/>
      <c r="P11" s="122"/>
      <c r="Q11" s="122"/>
    </row>
    <row r="12" spans="1:18" ht="11.1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31" t="s">
        <v>110</v>
      </c>
      <c r="N12" s="31"/>
      <c r="O12" s="31"/>
      <c r="P12" s="31"/>
      <c r="Q12" s="31"/>
    </row>
    <row r="13" spans="1:18" ht="11.2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8" ht="13.5" customHeight="1" x14ac:dyDescent="0.25">
      <c r="A14" s="196" t="s">
        <v>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spans="1:18" ht="18" customHeight="1" x14ac:dyDescent="0.2">
      <c r="A15" s="123" t="s">
        <v>92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8" ht="1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1"/>
    </row>
    <row r="17" spans="1:18" ht="11.1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2"/>
      <c r="P17" s="32"/>
      <c r="Q17" s="56"/>
      <c r="R17" s="11"/>
    </row>
    <row r="18" spans="1:18" ht="11.1" customHeight="1" x14ac:dyDescent="0.2">
      <c r="A18" s="58" t="s">
        <v>2</v>
      </c>
      <c r="B18" s="124">
        <v>1500000</v>
      </c>
      <c r="C18" s="124"/>
      <c r="D18" s="124"/>
      <c r="E18" s="31"/>
      <c r="F18" s="125" t="s">
        <v>27</v>
      </c>
      <c r="G18" s="125"/>
      <c r="H18" s="125"/>
      <c r="I18" s="125"/>
      <c r="J18" s="125"/>
      <c r="K18" s="125"/>
      <c r="L18" s="125"/>
      <c r="M18" s="125"/>
      <c r="N18" s="31"/>
      <c r="O18" s="130" t="s">
        <v>61</v>
      </c>
      <c r="P18" s="130"/>
      <c r="Q18" s="44"/>
      <c r="R18" s="11"/>
    </row>
    <row r="19" spans="1:18" ht="32.25" customHeight="1" x14ac:dyDescent="0.2">
      <c r="A19" s="56"/>
      <c r="B19" s="131" t="s">
        <v>62</v>
      </c>
      <c r="C19" s="131"/>
      <c r="D19" s="131"/>
      <c r="E19" s="33"/>
      <c r="F19" s="132" t="s">
        <v>63</v>
      </c>
      <c r="G19" s="132"/>
      <c r="H19" s="132"/>
      <c r="I19" s="132"/>
      <c r="J19" s="132"/>
      <c r="K19" s="132"/>
      <c r="L19" s="132"/>
      <c r="M19" s="132"/>
      <c r="N19" s="31"/>
      <c r="O19" s="133" t="s">
        <v>64</v>
      </c>
      <c r="P19" s="133"/>
      <c r="Q19" s="45"/>
      <c r="R19" s="11"/>
    </row>
    <row r="20" spans="1:18" ht="11.1" customHeight="1" x14ac:dyDescent="0.2">
      <c r="A20" s="5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4"/>
      <c r="R20" s="11"/>
    </row>
    <row r="21" spans="1:18" ht="11.1" customHeight="1" x14ac:dyDescent="0.2">
      <c r="A21" s="58" t="s">
        <v>3</v>
      </c>
      <c r="B21" s="124">
        <v>1510000</v>
      </c>
      <c r="C21" s="124"/>
      <c r="D21" s="124"/>
      <c r="E21" s="31"/>
      <c r="F21" s="125" t="s">
        <v>27</v>
      </c>
      <c r="G21" s="125"/>
      <c r="H21" s="125"/>
      <c r="I21" s="125"/>
      <c r="J21" s="125"/>
      <c r="K21" s="125"/>
      <c r="L21" s="125"/>
      <c r="M21" s="125"/>
      <c r="N21" s="35"/>
      <c r="O21" s="130" t="s">
        <v>61</v>
      </c>
      <c r="P21" s="130"/>
      <c r="Q21" s="35"/>
      <c r="R21" s="11"/>
    </row>
    <row r="22" spans="1:18" ht="32.25" customHeight="1" x14ac:dyDescent="0.2">
      <c r="A22" s="56"/>
      <c r="B22" s="126" t="s">
        <v>62</v>
      </c>
      <c r="C22" s="126"/>
      <c r="D22" s="126"/>
      <c r="E22" s="33"/>
      <c r="F22" s="127" t="s">
        <v>4</v>
      </c>
      <c r="G22" s="127"/>
      <c r="H22" s="127"/>
      <c r="I22" s="127"/>
      <c r="J22" s="127"/>
      <c r="K22" s="127"/>
      <c r="L22" s="127"/>
      <c r="M22" s="127"/>
      <c r="N22" s="33"/>
      <c r="O22" s="133" t="s">
        <v>64</v>
      </c>
      <c r="P22" s="133"/>
      <c r="Q22" s="45"/>
      <c r="R22" s="11"/>
    </row>
    <row r="23" spans="1:18" ht="0.75" customHeight="1" x14ac:dyDescent="0.2">
      <c r="A23" s="5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4"/>
      <c r="R23" s="11"/>
    </row>
    <row r="24" spans="1:18" ht="27" customHeight="1" x14ac:dyDescent="0.2">
      <c r="A24" s="58" t="s">
        <v>5</v>
      </c>
      <c r="B24" s="128">
        <v>1514084</v>
      </c>
      <c r="C24" s="128"/>
      <c r="D24" s="124">
        <v>4084</v>
      </c>
      <c r="E24" s="124"/>
      <c r="F24" s="36"/>
      <c r="G24" s="129" t="s">
        <v>93</v>
      </c>
      <c r="H24" s="129"/>
      <c r="I24" s="34"/>
      <c r="J24" s="125" t="s">
        <v>94</v>
      </c>
      <c r="K24" s="125"/>
      <c r="L24" s="125"/>
      <c r="M24" s="125"/>
      <c r="N24" s="35"/>
      <c r="O24" s="130" t="s">
        <v>65</v>
      </c>
      <c r="P24" s="130"/>
      <c r="Q24" s="35"/>
      <c r="R24" s="11"/>
    </row>
    <row r="25" spans="1:18" ht="46.5" customHeight="1" x14ac:dyDescent="0.2">
      <c r="A25" s="56"/>
      <c r="B25" s="207" t="s">
        <v>62</v>
      </c>
      <c r="C25" s="207"/>
      <c r="D25" s="131" t="s">
        <v>66</v>
      </c>
      <c r="E25" s="131"/>
      <c r="F25" s="33"/>
      <c r="G25" s="126" t="s">
        <v>67</v>
      </c>
      <c r="H25" s="126"/>
      <c r="I25" s="31"/>
      <c r="J25" s="126" t="s">
        <v>68</v>
      </c>
      <c r="K25" s="126"/>
      <c r="L25" s="126"/>
      <c r="M25" s="126"/>
      <c r="N25" s="33"/>
      <c r="O25" s="131" t="s">
        <v>69</v>
      </c>
      <c r="P25" s="131"/>
      <c r="Q25" s="45"/>
      <c r="R25" s="11"/>
    </row>
    <row r="26" spans="1:18" ht="11.1" customHeight="1" x14ac:dyDescent="0.2">
      <c r="A26" s="56"/>
      <c r="B26" s="37"/>
      <c r="C26" s="37"/>
      <c r="D26" s="56"/>
      <c r="E26" s="38"/>
      <c r="F26" s="38"/>
      <c r="G26" s="56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11"/>
    </row>
    <row r="27" spans="1:18" ht="29.25" customHeight="1" x14ac:dyDescent="0.2">
      <c r="A27" s="58" t="s">
        <v>6</v>
      </c>
      <c r="B27" s="198" t="s">
        <v>101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</row>
    <row r="28" spans="1:18" ht="11.2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8" ht="24" customHeight="1" x14ac:dyDescent="0.2">
      <c r="A29" s="57" t="s">
        <v>7</v>
      </c>
      <c r="B29" s="199" t="s">
        <v>8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</row>
    <row r="30" spans="1:18" ht="97.5" customHeight="1" x14ac:dyDescent="0.2">
      <c r="A30" s="56"/>
      <c r="B30" s="200" t="s">
        <v>95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</row>
    <row r="31" spans="1:18" ht="21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</row>
    <row r="32" spans="1:18" ht="14.25" customHeight="1" x14ac:dyDescent="0.2">
      <c r="A32" s="58" t="s">
        <v>9</v>
      </c>
      <c r="B32" s="201" t="s">
        <v>47</v>
      </c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</row>
    <row r="33" spans="1:17" ht="17.2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ht="10.5" customHeight="1" x14ac:dyDescent="0.2">
      <c r="A34" s="75" t="s">
        <v>48</v>
      </c>
      <c r="B34" s="75"/>
      <c r="C34" s="75" t="s">
        <v>49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</row>
    <row r="35" spans="1:17" ht="19.5" customHeight="1" x14ac:dyDescent="0.2">
      <c r="A35" s="75">
        <v>1</v>
      </c>
      <c r="B35" s="75"/>
      <c r="C35" s="75" t="s">
        <v>74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17" ht="9.75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</row>
    <row r="37" spans="1:17" ht="26.25" customHeight="1" x14ac:dyDescent="0.2">
      <c r="A37" s="58" t="s">
        <v>12</v>
      </c>
      <c r="B37" s="201" t="s">
        <v>10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</row>
    <row r="38" spans="1:17" ht="21.75" customHeight="1" x14ac:dyDescent="0.2">
      <c r="A38" s="59"/>
      <c r="B38" s="202" t="s">
        <v>11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</row>
    <row r="39" spans="1:17" ht="11.2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ht="15.75" customHeight="1" thickBot="1" x14ac:dyDescent="0.25">
      <c r="A40" s="58" t="s">
        <v>50</v>
      </c>
      <c r="B40" s="58" t="s">
        <v>46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ht="11.1" customHeight="1" x14ac:dyDescent="0.2">
      <c r="A41" s="102" t="s">
        <v>13</v>
      </c>
      <c r="B41" s="103"/>
      <c r="C41" s="103"/>
      <c r="D41" s="104"/>
      <c r="E41" s="203" t="s">
        <v>14</v>
      </c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17" ht="11.45" customHeight="1" x14ac:dyDescent="0.2">
      <c r="A42" s="105">
        <v>1</v>
      </c>
      <c r="B42" s="106"/>
      <c r="C42" s="106"/>
      <c r="D42" s="107"/>
      <c r="E42" s="99" t="s">
        <v>70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1"/>
    </row>
    <row r="43" spans="1:17" ht="38.25" customHeight="1" thickBot="1" x14ac:dyDescent="0.25">
      <c r="A43" s="58" t="s">
        <v>51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8" t="s">
        <v>36</v>
      </c>
    </row>
    <row r="44" spans="1:17" ht="11.1" customHeight="1" x14ac:dyDescent="0.2">
      <c r="A44" s="91" t="s">
        <v>13</v>
      </c>
      <c r="B44" s="92"/>
      <c r="C44" s="93"/>
      <c r="D44" s="97" t="s">
        <v>37</v>
      </c>
      <c r="E44" s="92"/>
      <c r="F44" s="92"/>
      <c r="G44" s="92"/>
      <c r="H44" s="92"/>
      <c r="I44" s="112"/>
      <c r="J44" s="108" t="s">
        <v>15</v>
      </c>
      <c r="K44" s="109"/>
      <c r="L44" s="92" t="s">
        <v>16</v>
      </c>
      <c r="M44" s="97"/>
      <c r="N44" s="82" t="s">
        <v>18</v>
      </c>
      <c r="O44" s="83"/>
      <c r="P44" s="83"/>
      <c r="Q44" s="84"/>
    </row>
    <row r="45" spans="1:17" ht="11.1" customHeight="1" thickBot="1" x14ac:dyDescent="0.25">
      <c r="A45" s="94"/>
      <c r="B45" s="95"/>
      <c r="C45" s="96"/>
      <c r="D45" s="113"/>
      <c r="E45" s="95"/>
      <c r="F45" s="95"/>
      <c r="G45" s="95"/>
      <c r="H45" s="95"/>
      <c r="I45" s="114"/>
      <c r="J45" s="110"/>
      <c r="K45" s="111"/>
      <c r="L45" s="98"/>
      <c r="M45" s="98"/>
      <c r="N45" s="85"/>
      <c r="O45" s="86"/>
      <c r="P45" s="86"/>
      <c r="Q45" s="87"/>
    </row>
    <row r="46" spans="1:17" ht="11.1" customHeight="1" thickBot="1" x14ac:dyDescent="0.25">
      <c r="A46" s="178">
        <v>1</v>
      </c>
      <c r="B46" s="179"/>
      <c r="C46" s="116"/>
      <c r="D46" s="88">
        <v>2</v>
      </c>
      <c r="E46" s="89"/>
      <c r="F46" s="89"/>
      <c r="G46" s="89"/>
      <c r="H46" s="89"/>
      <c r="I46" s="90"/>
      <c r="J46" s="191">
        <v>3</v>
      </c>
      <c r="K46" s="192"/>
      <c r="L46" s="189">
        <v>4</v>
      </c>
      <c r="M46" s="190"/>
      <c r="N46" s="88">
        <v>5</v>
      </c>
      <c r="O46" s="89"/>
      <c r="P46" s="89"/>
      <c r="Q46" s="90"/>
    </row>
    <row r="47" spans="1:17" ht="26.25" customHeight="1" thickBot="1" x14ac:dyDescent="0.25">
      <c r="A47" s="77">
        <v>1</v>
      </c>
      <c r="B47" s="77"/>
      <c r="C47" s="77"/>
      <c r="D47" s="80" t="s">
        <v>70</v>
      </c>
      <c r="E47" s="80"/>
      <c r="F47" s="80"/>
      <c r="G47" s="80"/>
      <c r="H47" s="80"/>
      <c r="I47" s="81"/>
      <c r="J47" s="78"/>
      <c r="K47" s="79"/>
      <c r="L47" s="120">
        <f>'2025 розрах. '!D9+'2025 розрах. '!D12</f>
        <v>32057049</v>
      </c>
      <c r="M47" s="120"/>
      <c r="N47" s="204">
        <f>L47</f>
        <v>32057049</v>
      </c>
      <c r="O47" s="205"/>
      <c r="P47" s="205"/>
      <c r="Q47" s="206"/>
    </row>
    <row r="48" spans="1:17" ht="16.5" customHeight="1" x14ac:dyDescent="0.2">
      <c r="A48" s="173" t="s">
        <v>18</v>
      </c>
      <c r="B48" s="197"/>
      <c r="C48" s="197"/>
      <c r="D48" s="197"/>
      <c r="E48" s="197"/>
      <c r="F48" s="197"/>
      <c r="G48" s="197"/>
      <c r="H48" s="197"/>
      <c r="I48" s="174"/>
      <c r="J48" s="173"/>
      <c r="K48" s="174"/>
      <c r="L48" s="147">
        <f>L47</f>
        <v>32057049</v>
      </c>
      <c r="M48" s="147"/>
      <c r="N48" s="147">
        <f>N47</f>
        <v>32057049</v>
      </c>
      <c r="O48" s="175"/>
      <c r="P48" s="175"/>
      <c r="Q48" s="176"/>
    </row>
    <row r="49" spans="1:17" ht="11.4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 ht="27" customHeight="1" thickBot="1" x14ac:dyDescent="0.25">
      <c r="A50" s="58" t="s">
        <v>52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8" t="s">
        <v>36</v>
      </c>
    </row>
    <row r="51" spans="1:17" ht="21.95" customHeight="1" thickBot="1" x14ac:dyDescent="0.25">
      <c r="A51" s="117" t="s">
        <v>38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9"/>
      <c r="L51" s="135" t="s">
        <v>15</v>
      </c>
      <c r="M51" s="135"/>
      <c r="N51" s="135" t="s">
        <v>16</v>
      </c>
      <c r="O51" s="135"/>
      <c r="P51" s="170" t="s">
        <v>17</v>
      </c>
      <c r="Q51" s="170"/>
    </row>
    <row r="52" spans="1:17" ht="11.1" customHeight="1" thickBot="1" x14ac:dyDescent="0.25">
      <c r="A52" s="137">
        <v>1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  <c r="L52" s="171">
        <v>2</v>
      </c>
      <c r="M52" s="171"/>
      <c r="N52" s="171">
        <v>3</v>
      </c>
      <c r="O52" s="171"/>
      <c r="P52" s="172">
        <v>4</v>
      </c>
      <c r="Q52" s="172"/>
    </row>
    <row r="53" spans="1:17" ht="27" customHeight="1" x14ac:dyDescent="0.2">
      <c r="A53" s="136" t="s">
        <v>85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1"/>
      <c r="L53" s="173"/>
      <c r="M53" s="174"/>
      <c r="N53" s="72">
        <f>L48</f>
        <v>32057049</v>
      </c>
      <c r="O53" s="73"/>
      <c r="P53" s="72">
        <f>N53</f>
        <v>32057049</v>
      </c>
      <c r="Q53" s="73"/>
    </row>
    <row r="54" spans="1:17" ht="20.25" customHeight="1" x14ac:dyDescent="0.2">
      <c r="A54" s="169" t="s">
        <v>18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34"/>
      <c r="M54" s="134"/>
      <c r="N54" s="147">
        <f>N53</f>
        <v>32057049</v>
      </c>
      <c r="O54" s="147"/>
      <c r="P54" s="146">
        <f>N54</f>
        <v>32057049</v>
      </c>
      <c r="Q54" s="146"/>
    </row>
    <row r="55" spans="1:17" ht="11.2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</row>
    <row r="56" spans="1:17" ht="18" customHeight="1" thickBot="1" x14ac:dyDescent="0.25">
      <c r="A56" s="58" t="s">
        <v>53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17" ht="12" customHeight="1" x14ac:dyDescent="0.2">
      <c r="A57" s="158" t="s">
        <v>13</v>
      </c>
      <c r="B57" s="159"/>
      <c r="C57" s="152" t="s">
        <v>19</v>
      </c>
      <c r="D57" s="153"/>
      <c r="E57" s="153"/>
      <c r="F57" s="153"/>
      <c r="G57" s="154"/>
      <c r="H57" s="143" t="s">
        <v>20</v>
      </c>
      <c r="I57" s="150" t="s">
        <v>21</v>
      </c>
      <c r="J57" s="142"/>
      <c r="K57" s="142"/>
      <c r="L57" s="164" t="s">
        <v>40</v>
      </c>
      <c r="M57" s="165"/>
      <c r="N57" s="142" t="s">
        <v>39</v>
      </c>
      <c r="O57" s="143"/>
      <c r="P57" s="161" t="s">
        <v>18</v>
      </c>
      <c r="Q57" s="161"/>
    </row>
    <row r="58" spans="1:17" ht="15.75" customHeight="1" thickBot="1" x14ac:dyDescent="0.25">
      <c r="A58" s="160"/>
      <c r="B58" s="144"/>
      <c r="C58" s="155"/>
      <c r="D58" s="156"/>
      <c r="E58" s="156"/>
      <c r="F58" s="156"/>
      <c r="G58" s="157"/>
      <c r="H58" s="145"/>
      <c r="I58" s="151"/>
      <c r="J58" s="144"/>
      <c r="K58" s="144"/>
      <c r="L58" s="166"/>
      <c r="M58" s="167"/>
      <c r="N58" s="144"/>
      <c r="O58" s="145"/>
      <c r="P58" s="162"/>
      <c r="Q58" s="163"/>
    </row>
    <row r="59" spans="1:17" ht="11.1" customHeight="1" thickBot="1" x14ac:dyDescent="0.25">
      <c r="A59" s="181">
        <v>1</v>
      </c>
      <c r="B59" s="182"/>
      <c r="C59" s="178">
        <v>2</v>
      </c>
      <c r="D59" s="179"/>
      <c r="E59" s="179"/>
      <c r="F59" s="179"/>
      <c r="G59" s="180"/>
      <c r="H59" s="60">
        <v>3</v>
      </c>
      <c r="I59" s="148">
        <v>4</v>
      </c>
      <c r="J59" s="187"/>
      <c r="K59" s="149"/>
      <c r="L59" s="115">
        <v>5</v>
      </c>
      <c r="M59" s="116"/>
      <c r="N59" s="148">
        <v>6</v>
      </c>
      <c r="O59" s="149"/>
      <c r="P59" s="121">
        <v>7</v>
      </c>
      <c r="Q59" s="121"/>
    </row>
    <row r="60" spans="1:17" ht="20.25" customHeight="1" x14ac:dyDescent="0.2">
      <c r="A60" s="183">
        <v>1</v>
      </c>
      <c r="B60" s="184"/>
      <c r="C60" s="76" t="s">
        <v>79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 ht="21" customHeight="1" x14ac:dyDescent="0.2">
      <c r="A61" s="185" t="s">
        <v>41</v>
      </c>
      <c r="B61" s="185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</row>
    <row r="62" spans="1:17" ht="48" customHeight="1" x14ac:dyDescent="0.2">
      <c r="A62" s="49">
        <v>1</v>
      </c>
      <c r="B62" s="50"/>
      <c r="C62" s="136" t="s">
        <v>105</v>
      </c>
      <c r="D62" s="140"/>
      <c r="E62" s="140"/>
      <c r="F62" s="140"/>
      <c r="G62" s="141"/>
      <c r="H62" s="51" t="s">
        <v>44</v>
      </c>
      <c r="I62" s="136" t="s">
        <v>96</v>
      </c>
      <c r="J62" s="136"/>
      <c r="K62" s="136"/>
      <c r="L62" s="70"/>
      <c r="M62" s="71"/>
      <c r="N62" s="72">
        <f>'2025 розрах. '!D8</f>
        <v>31257049</v>
      </c>
      <c r="O62" s="73"/>
      <c r="P62" s="168">
        <f>N62</f>
        <v>31257049</v>
      </c>
      <c r="Q62" s="168"/>
    </row>
    <row r="63" spans="1:17" ht="48" customHeight="1" x14ac:dyDescent="0.2">
      <c r="A63" s="49">
        <v>2</v>
      </c>
      <c r="B63" s="50"/>
      <c r="C63" s="136" t="s">
        <v>106</v>
      </c>
      <c r="D63" s="140"/>
      <c r="E63" s="140"/>
      <c r="F63" s="140"/>
      <c r="G63" s="141"/>
      <c r="H63" s="51" t="s">
        <v>44</v>
      </c>
      <c r="I63" s="136" t="s">
        <v>96</v>
      </c>
      <c r="J63" s="136"/>
      <c r="K63" s="136"/>
      <c r="L63" s="70"/>
      <c r="M63" s="71"/>
      <c r="N63" s="72">
        <f>'2025 розрах. '!D11</f>
        <v>800000</v>
      </c>
      <c r="O63" s="73"/>
      <c r="P63" s="168">
        <f>N63</f>
        <v>800000</v>
      </c>
      <c r="Q63" s="168"/>
    </row>
    <row r="64" spans="1:17" ht="20.25" customHeight="1" x14ac:dyDescent="0.2">
      <c r="A64" s="185" t="s">
        <v>42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</row>
    <row r="65" spans="1:17" ht="58.5" customHeight="1" x14ac:dyDescent="0.2">
      <c r="A65" s="49">
        <v>1</v>
      </c>
      <c r="B65" s="50"/>
      <c r="C65" s="136" t="s">
        <v>72</v>
      </c>
      <c r="D65" s="140"/>
      <c r="E65" s="140"/>
      <c r="F65" s="140"/>
      <c r="G65" s="141"/>
      <c r="H65" s="51" t="s">
        <v>22</v>
      </c>
      <c r="I65" s="136" t="s">
        <v>86</v>
      </c>
      <c r="J65" s="136"/>
      <c r="K65" s="136"/>
      <c r="L65" s="70"/>
      <c r="M65" s="71"/>
      <c r="N65" s="70">
        <v>1</v>
      </c>
      <c r="O65" s="71"/>
      <c r="P65" s="188">
        <f>N65</f>
        <v>1</v>
      </c>
      <c r="Q65" s="188"/>
    </row>
    <row r="66" spans="1:17" ht="58.5" customHeight="1" x14ac:dyDescent="0.2">
      <c r="A66" s="49">
        <v>2</v>
      </c>
      <c r="B66" s="50"/>
      <c r="C66" s="136" t="s">
        <v>109</v>
      </c>
      <c r="D66" s="140"/>
      <c r="E66" s="140"/>
      <c r="F66" s="140"/>
      <c r="G66" s="141"/>
      <c r="H66" s="51" t="s">
        <v>22</v>
      </c>
      <c r="I66" s="136" t="s">
        <v>86</v>
      </c>
      <c r="J66" s="136"/>
      <c r="K66" s="136"/>
      <c r="L66" s="70"/>
      <c r="M66" s="71"/>
      <c r="N66" s="70">
        <v>1</v>
      </c>
      <c r="O66" s="71"/>
      <c r="P66" s="188">
        <f>N66</f>
        <v>1</v>
      </c>
      <c r="Q66" s="188"/>
    </row>
    <row r="67" spans="1:17" ht="18.75" customHeight="1" x14ac:dyDescent="0.2">
      <c r="A67" s="185" t="s">
        <v>43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</row>
    <row r="68" spans="1:17" ht="20.25" customHeight="1" x14ac:dyDescent="0.2">
      <c r="A68" s="49">
        <v>1</v>
      </c>
      <c r="B68" s="50"/>
      <c r="C68" s="136" t="s">
        <v>71</v>
      </c>
      <c r="D68" s="140"/>
      <c r="E68" s="140"/>
      <c r="F68" s="140"/>
      <c r="G68" s="141"/>
      <c r="H68" s="51" t="s">
        <v>45</v>
      </c>
      <c r="I68" s="136" t="s">
        <v>23</v>
      </c>
      <c r="J68" s="136"/>
      <c r="K68" s="136"/>
      <c r="L68" s="70"/>
      <c r="M68" s="71"/>
      <c r="N68" s="72">
        <f>N62/N65</f>
        <v>31257049</v>
      </c>
      <c r="O68" s="73"/>
      <c r="P68" s="168">
        <f>P62/P65</f>
        <v>31257049</v>
      </c>
      <c r="Q68" s="168"/>
    </row>
    <row r="69" spans="1:17" ht="20.25" customHeight="1" x14ac:dyDescent="0.2">
      <c r="A69" s="49">
        <v>2</v>
      </c>
      <c r="B69" s="50"/>
      <c r="C69" s="136" t="s">
        <v>108</v>
      </c>
      <c r="D69" s="140"/>
      <c r="E69" s="140"/>
      <c r="F69" s="140"/>
      <c r="G69" s="141"/>
      <c r="H69" s="51" t="s">
        <v>45</v>
      </c>
      <c r="I69" s="136" t="s">
        <v>23</v>
      </c>
      <c r="J69" s="136"/>
      <c r="K69" s="136"/>
      <c r="L69" s="70"/>
      <c r="M69" s="71"/>
      <c r="N69" s="72">
        <f>N63/N66</f>
        <v>800000</v>
      </c>
      <c r="O69" s="73"/>
      <c r="P69" s="168">
        <f>P63/P66</f>
        <v>800000</v>
      </c>
      <c r="Q69" s="168"/>
    </row>
    <row r="70" spans="1:17" ht="23.25" customHeight="1" x14ac:dyDescent="0.2">
      <c r="A70" s="185" t="s">
        <v>24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1:17" ht="23.25" customHeight="1" x14ac:dyDescent="0.2">
      <c r="A71" s="49">
        <v>1</v>
      </c>
      <c r="B71" s="50"/>
      <c r="C71" s="136" t="s">
        <v>87</v>
      </c>
      <c r="D71" s="140"/>
      <c r="E71" s="140"/>
      <c r="F71" s="140"/>
      <c r="G71" s="141"/>
      <c r="H71" s="51" t="s">
        <v>25</v>
      </c>
      <c r="I71" s="136" t="s">
        <v>23</v>
      </c>
      <c r="J71" s="136"/>
      <c r="K71" s="136"/>
      <c r="L71" s="70"/>
      <c r="M71" s="71"/>
      <c r="N71" s="72">
        <f>'2025 розрах. '!H8</f>
        <v>39.785926141557745</v>
      </c>
      <c r="O71" s="73"/>
      <c r="P71" s="74">
        <f>N71</f>
        <v>39.785926141557745</v>
      </c>
      <c r="Q71" s="74"/>
    </row>
    <row r="72" spans="1:17" ht="23.25" customHeight="1" x14ac:dyDescent="0.2">
      <c r="A72" s="49">
        <v>2</v>
      </c>
      <c r="B72" s="50"/>
      <c r="C72" s="136" t="s">
        <v>88</v>
      </c>
      <c r="D72" s="140"/>
      <c r="E72" s="140"/>
      <c r="F72" s="140"/>
      <c r="G72" s="141"/>
      <c r="H72" s="51" t="s">
        <v>25</v>
      </c>
      <c r="I72" s="136" t="s">
        <v>23</v>
      </c>
      <c r="J72" s="136"/>
      <c r="K72" s="136"/>
      <c r="L72" s="70"/>
      <c r="M72" s="71"/>
      <c r="N72" s="72">
        <f>'2025 розрах. '!I8</f>
        <v>84.750441962649631</v>
      </c>
      <c r="O72" s="73"/>
      <c r="P72" s="74">
        <f>N72</f>
        <v>84.750441962649631</v>
      </c>
      <c r="Q72" s="74"/>
    </row>
    <row r="73" spans="1:17" ht="21.75" customHeight="1" x14ac:dyDescent="0.2">
      <c r="A73" s="49">
        <v>3</v>
      </c>
      <c r="B73" s="50"/>
      <c r="C73" s="136" t="s">
        <v>107</v>
      </c>
      <c r="D73" s="140"/>
      <c r="E73" s="140"/>
      <c r="F73" s="140"/>
      <c r="G73" s="141"/>
      <c r="H73" s="51" t="s">
        <v>25</v>
      </c>
      <c r="I73" s="136" t="s">
        <v>23</v>
      </c>
      <c r="J73" s="136"/>
      <c r="K73" s="136"/>
      <c r="L73" s="70"/>
      <c r="M73" s="71"/>
      <c r="N73" s="72">
        <f>'2025 розрах. '!I11</f>
        <v>100</v>
      </c>
      <c r="O73" s="73"/>
      <c r="P73" s="74">
        <f>N73</f>
        <v>100</v>
      </c>
      <c r="Q73" s="74"/>
    </row>
    <row r="74" spans="1:17" ht="44.2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1:17" ht="36.75" customHeight="1" x14ac:dyDescent="0.2">
      <c r="A75" s="52"/>
      <c r="B75" s="208" t="s">
        <v>82</v>
      </c>
      <c r="C75" s="208"/>
      <c r="D75" s="208"/>
      <c r="E75" s="208"/>
      <c r="F75" s="52"/>
      <c r="G75" s="54"/>
      <c r="H75" s="52"/>
      <c r="I75" s="52"/>
      <c r="J75" s="52"/>
      <c r="K75" s="52"/>
      <c r="L75" s="52"/>
      <c r="M75" s="52"/>
      <c r="N75" s="209" t="s">
        <v>81</v>
      </c>
      <c r="O75" s="209"/>
      <c r="P75" s="52"/>
      <c r="Q75" s="52"/>
    </row>
    <row r="76" spans="1:17" ht="11.1" customHeight="1" x14ac:dyDescent="0.2">
      <c r="A76" s="52"/>
      <c r="B76" s="52"/>
      <c r="C76" s="52"/>
      <c r="D76" s="52"/>
      <c r="E76" s="52"/>
      <c r="F76" s="52"/>
      <c r="G76" s="210" t="s">
        <v>26</v>
      </c>
      <c r="H76" s="210"/>
      <c r="I76" s="210"/>
      <c r="J76" s="52"/>
      <c r="K76" s="52"/>
      <c r="L76" s="52"/>
      <c r="M76" s="53"/>
      <c r="N76" s="53" t="s">
        <v>75</v>
      </c>
      <c r="O76" s="53"/>
      <c r="P76" s="52"/>
      <c r="Q76" s="52"/>
    </row>
    <row r="77" spans="1:17" ht="16.5" customHeight="1" x14ac:dyDescent="0.2">
      <c r="A77" s="52"/>
      <c r="B77" s="52" t="s">
        <v>29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</row>
    <row r="78" spans="1:17" ht="33" customHeight="1" x14ac:dyDescent="0.2">
      <c r="A78" s="52"/>
      <c r="B78" s="208" t="s">
        <v>97</v>
      </c>
      <c r="C78" s="208"/>
      <c r="D78" s="208"/>
      <c r="E78" s="208"/>
      <c r="F78" s="52"/>
      <c r="G78" s="54"/>
      <c r="H78" s="52"/>
      <c r="I78" s="52"/>
      <c r="J78" s="52"/>
      <c r="K78" s="52"/>
      <c r="L78" s="52"/>
      <c r="M78" s="52"/>
      <c r="N78" s="209" t="s">
        <v>98</v>
      </c>
      <c r="O78" s="209"/>
      <c r="P78" s="52"/>
      <c r="Q78" s="52"/>
    </row>
    <row r="79" spans="1:17" ht="11.1" customHeight="1" x14ac:dyDescent="0.2">
      <c r="A79" s="52"/>
      <c r="B79" s="52"/>
      <c r="C79" s="52"/>
      <c r="D79" s="52"/>
      <c r="E79" s="52"/>
      <c r="F79" s="52"/>
      <c r="G79" s="210" t="s">
        <v>26</v>
      </c>
      <c r="H79" s="210"/>
      <c r="I79" s="210"/>
      <c r="J79" s="52"/>
      <c r="K79" s="52"/>
      <c r="L79" s="52"/>
      <c r="M79" s="53"/>
      <c r="N79" s="53" t="s">
        <v>75</v>
      </c>
      <c r="O79" s="53"/>
      <c r="P79" s="52"/>
      <c r="Q79" s="52"/>
    </row>
    <row r="80" spans="1:17" ht="11.45" customHeight="1" x14ac:dyDescent="0.2">
      <c r="A80" s="52"/>
      <c r="B80" s="52" t="s">
        <v>54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</row>
    <row r="81" spans="1:17" s="3" customFormat="1" ht="11.25" customHeight="1" x14ac:dyDescent="0.2">
      <c r="A81" s="6"/>
      <c r="B81" s="177" t="s">
        <v>55</v>
      </c>
      <c r="C81" s="177"/>
      <c r="D81" s="177"/>
      <c r="E81" s="52"/>
      <c r="F81" s="177"/>
      <c r="G81" s="177"/>
      <c r="H81" s="52"/>
      <c r="I81" s="52"/>
      <c r="J81" s="52"/>
      <c r="K81" s="52"/>
      <c r="L81" s="52"/>
      <c r="M81" s="6"/>
      <c r="N81" s="6"/>
      <c r="O81" s="6"/>
      <c r="P81" s="6"/>
      <c r="Q81" s="6"/>
    </row>
    <row r="82" spans="1:17" ht="7.5" customHeight="1" x14ac:dyDescent="0.2">
      <c r="A82" s="52"/>
      <c r="B82" s="19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52"/>
      <c r="N82" s="52"/>
      <c r="O82" s="52"/>
      <c r="P82" s="52"/>
      <c r="Q82" s="52"/>
    </row>
    <row r="83" spans="1:17" ht="11.45" customHeight="1" x14ac:dyDescent="0.2">
      <c r="A83" s="52"/>
      <c r="B83" s="52" t="s">
        <v>56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</row>
    <row r="84" spans="1:17" ht="11.45" customHeight="1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</sheetData>
  <mergeCells count="150">
    <mergeCell ref="C82:L82"/>
    <mergeCell ref="B75:E75"/>
    <mergeCell ref="N75:O75"/>
    <mergeCell ref="G76:I76"/>
    <mergeCell ref="B78:E78"/>
    <mergeCell ref="N78:O78"/>
    <mergeCell ref="P62:Q62"/>
    <mergeCell ref="C62:G62"/>
    <mergeCell ref="I62:K62"/>
    <mergeCell ref="L62:M62"/>
    <mergeCell ref="N62:O62"/>
    <mergeCell ref="P71:Q71"/>
    <mergeCell ref="A64:Q64"/>
    <mergeCell ref="P65:Q65"/>
    <mergeCell ref="A67:Q67"/>
    <mergeCell ref="P68:Q68"/>
    <mergeCell ref="A70:Q70"/>
    <mergeCell ref="P73:Q73"/>
    <mergeCell ref="I73:K73"/>
    <mergeCell ref="L73:M73"/>
    <mergeCell ref="N73:O73"/>
    <mergeCell ref="C65:G65"/>
    <mergeCell ref="G79:I79"/>
    <mergeCell ref="B81:D81"/>
    <mergeCell ref="L46:M46"/>
    <mergeCell ref="J46:K46"/>
    <mergeCell ref="O2:Q6"/>
    <mergeCell ref="M9:Q9"/>
    <mergeCell ref="M10:Q10"/>
    <mergeCell ref="A14:Q14"/>
    <mergeCell ref="J48:K48"/>
    <mergeCell ref="A48:I48"/>
    <mergeCell ref="D46:I46"/>
    <mergeCell ref="A46:C46"/>
    <mergeCell ref="B27:Q27"/>
    <mergeCell ref="B29:Q29"/>
    <mergeCell ref="B30:Q30"/>
    <mergeCell ref="B37:Q37"/>
    <mergeCell ref="B38:Q38"/>
    <mergeCell ref="E41:Q41"/>
    <mergeCell ref="B32:Q32"/>
    <mergeCell ref="A34:B34"/>
    <mergeCell ref="N47:Q47"/>
    <mergeCell ref="B25:C25"/>
    <mergeCell ref="D25:E25"/>
    <mergeCell ref="G25:H25"/>
    <mergeCell ref="J25:M25"/>
    <mergeCell ref="O25:P25"/>
    <mergeCell ref="F81:G81"/>
    <mergeCell ref="C59:G59"/>
    <mergeCell ref="C71:G71"/>
    <mergeCell ref="N71:O71"/>
    <mergeCell ref="C73:G73"/>
    <mergeCell ref="I71:K71"/>
    <mergeCell ref="L68:M68"/>
    <mergeCell ref="L71:M71"/>
    <mergeCell ref="A59:B59"/>
    <mergeCell ref="A60:B60"/>
    <mergeCell ref="A61:Q61"/>
    <mergeCell ref="N65:O65"/>
    <mergeCell ref="I59:K59"/>
    <mergeCell ref="N68:O68"/>
    <mergeCell ref="L66:M66"/>
    <mergeCell ref="N66:O66"/>
    <mergeCell ref="P66:Q66"/>
    <mergeCell ref="C69:G69"/>
    <mergeCell ref="I69:K69"/>
    <mergeCell ref="L69:M69"/>
    <mergeCell ref="N69:O69"/>
    <mergeCell ref="P69:Q69"/>
    <mergeCell ref="C72:G72"/>
    <mergeCell ref="I72:K72"/>
    <mergeCell ref="A54:K54"/>
    <mergeCell ref="N51:O51"/>
    <mergeCell ref="P51:Q51"/>
    <mergeCell ref="L52:M52"/>
    <mergeCell ref="N52:O52"/>
    <mergeCell ref="P52:Q52"/>
    <mergeCell ref="L53:M53"/>
    <mergeCell ref="N53:O53"/>
    <mergeCell ref="N48:Q48"/>
    <mergeCell ref="P53:Q53"/>
    <mergeCell ref="L48:M48"/>
    <mergeCell ref="L51:M51"/>
    <mergeCell ref="I68:K68"/>
    <mergeCell ref="A52:K52"/>
    <mergeCell ref="A53:K53"/>
    <mergeCell ref="N57:O58"/>
    <mergeCell ref="C68:G68"/>
    <mergeCell ref="P54:Q54"/>
    <mergeCell ref="N54:O54"/>
    <mergeCell ref="N59:O59"/>
    <mergeCell ref="H57:H58"/>
    <mergeCell ref="I57:K58"/>
    <mergeCell ref="C57:G58"/>
    <mergeCell ref="I65:K65"/>
    <mergeCell ref="L65:M65"/>
    <mergeCell ref="A57:B58"/>
    <mergeCell ref="P57:Q58"/>
    <mergeCell ref="L57:M58"/>
    <mergeCell ref="C63:G63"/>
    <mergeCell ref="I63:K63"/>
    <mergeCell ref="L63:M63"/>
    <mergeCell ref="N63:O63"/>
    <mergeCell ref="P63:Q63"/>
    <mergeCell ref="C66:G66"/>
    <mergeCell ref="I66:K66"/>
    <mergeCell ref="M11:Q11"/>
    <mergeCell ref="A15:Q15"/>
    <mergeCell ref="B21:D21"/>
    <mergeCell ref="F21:M21"/>
    <mergeCell ref="B22:D22"/>
    <mergeCell ref="F22:M22"/>
    <mergeCell ref="B24:C24"/>
    <mergeCell ref="D24:E24"/>
    <mergeCell ref="G24:H24"/>
    <mergeCell ref="J24:M24"/>
    <mergeCell ref="O24:P24"/>
    <mergeCell ref="B19:D19"/>
    <mergeCell ref="F19:M19"/>
    <mergeCell ref="O19:P19"/>
    <mergeCell ref="O21:P21"/>
    <mergeCell ref="O22:P22"/>
    <mergeCell ref="B18:D18"/>
    <mergeCell ref="F18:M18"/>
    <mergeCell ref="O18:P18"/>
    <mergeCell ref="L72:M72"/>
    <mergeCell ref="N72:O72"/>
    <mergeCell ref="P72:Q72"/>
    <mergeCell ref="A35:B35"/>
    <mergeCell ref="C35:Q35"/>
    <mergeCell ref="C34:Q34"/>
    <mergeCell ref="C60:Q60"/>
    <mergeCell ref="A47:C47"/>
    <mergeCell ref="J47:K47"/>
    <mergeCell ref="D47:I47"/>
    <mergeCell ref="N44:Q45"/>
    <mergeCell ref="N46:Q46"/>
    <mergeCell ref="A44:C45"/>
    <mergeCell ref="L44:M45"/>
    <mergeCell ref="E42:Q42"/>
    <mergeCell ref="A41:D41"/>
    <mergeCell ref="A42:D42"/>
    <mergeCell ref="J44:K45"/>
    <mergeCell ref="D44:I45"/>
    <mergeCell ref="L59:M59"/>
    <mergeCell ref="A51:K51"/>
    <mergeCell ref="L47:M47"/>
    <mergeCell ref="P59:Q59"/>
    <mergeCell ref="L54:M54"/>
  </mergeCells>
  <pageMargins left="0.74803149606299213" right="0.59055118110236227" top="0.15748031496062992" bottom="0.19685039370078741" header="0.51181102362204722" footer="0.51181102362204722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selection activeCell="C8" sqref="C8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11" t="s">
        <v>102</v>
      </c>
      <c r="B1" s="211"/>
      <c r="C1" s="211"/>
      <c r="D1" s="211"/>
      <c r="E1" s="211"/>
      <c r="F1" s="211"/>
      <c r="G1" s="211"/>
      <c r="H1" s="211"/>
      <c r="I1" s="211"/>
      <c r="J1" s="4"/>
      <c r="K1" s="4"/>
      <c r="L1" s="4"/>
      <c r="M1" s="4"/>
      <c r="N1" s="4"/>
      <c r="O1" s="4"/>
    </row>
    <row r="2" spans="1:15" ht="15" x14ac:dyDescent="0.25">
      <c r="A2" s="7"/>
      <c r="B2" s="7"/>
      <c r="C2" s="7"/>
      <c r="D2" s="7"/>
      <c r="E2" s="7"/>
      <c r="F2" s="7"/>
      <c r="G2" s="7"/>
      <c r="H2" s="7"/>
      <c r="I2" s="29" t="s">
        <v>44</v>
      </c>
      <c r="J2" s="4"/>
      <c r="K2" s="4"/>
      <c r="L2" s="4"/>
      <c r="M2" s="4"/>
      <c r="N2" s="4"/>
      <c r="O2" s="4"/>
    </row>
    <row r="3" spans="1:15" ht="83.25" customHeight="1" x14ac:dyDescent="0.2">
      <c r="A3" s="8" t="s">
        <v>30</v>
      </c>
      <c r="B3" s="8" t="s">
        <v>31</v>
      </c>
      <c r="C3" s="8" t="s">
        <v>90</v>
      </c>
      <c r="D3" s="8" t="s">
        <v>91</v>
      </c>
      <c r="E3" s="8" t="s">
        <v>76</v>
      </c>
      <c r="F3" s="8" t="s">
        <v>32</v>
      </c>
      <c r="G3" s="8" t="s">
        <v>21</v>
      </c>
      <c r="H3" s="8" t="s">
        <v>59</v>
      </c>
      <c r="I3" s="8" t="s">
        <v>58</v>
      </c>
      <c r="J3" s="4"/>
      <c r="K3" s="4"/>
      <c r="L3" s="4"/>
      <c r="M3" s="4"/>
      <c r="N3" s="4"/>
      <c r="O3" s="4"/>
    </row>
    <row r="4" spans="1:15" ht="12.7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8" t="s">
        <v>2</v>
      </c>
      <c r="B5" s="8" t="s">
        <v>57</v>
      </c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</row>
    <row r="6" spans="1:15" ht="15.75" customHeight="1" x14ac:dyDescent="0.2">
      <c r="A6" s="8"/>
      <c r="B6" s="8" t="s">
        <v>34</v>
      </c>
      <c r="C6" s="8"/>
      <c r="D6" s="8"/>
      <c r="E6" s="8"/>
      <c r="F6" s="8"/>
      <c r="G6" s="8"/>
      <c r="H6" s="8"/>
      <c r="I6" s="8"/>
      <c r="J6" s="4"/>
      <c r="K6" s="4"/>
      <c r="L6" s="4"/>
      <c r="M6" s="4"/>
      <c r="N6" s="4"/>
      <c r="O6" s="4"/>
    </row>
    <row r="7" spans="1:15" ht="15.75" customHeight="1" x14ac:dyDescent="0.2">
      <c r="A7" s="8"/>
      <c r="B7" s="69" t="s">
        <v>103</v>
      </c>
      <c r="C7" s="8"/>
      <c r="D7" s="8"/>
      <c r="E7" s="8"/>
      <c r="F7" s="8"/>
      <c r="G7" s="8"/>
      <c r="H7" s="8"/>
      <c r="I7" s="8"/>
      <c r="J7" s="4"/>
      <c r="K7" s="4"/>
      <c r="L7" s="4"/>
      <c r="M7" s="4"/>
      <c r="N7" s="4"/>
      <c r="O7" s="4"/>
    </row>
    <row r="8" spans="1:15" ht="80.25" customHeight="1" x14ac:dyDescent="0.2">
      <c r="A8" s="9">
        <v>1</v>
      </c>
      <c r="B8" s="28" t="s">
        <v>80</v>
      </c>
      <c r="C8" s="43">
        <f>5811381.49+300414.6+21545360.23</f>
        <v>27657156.32</v>
      </c>
      <c r="D8" s="40">
        <f>17000000+14257049</f>
        <v>31257049</v>
      </c>
      <c r="E8" s="48">
        <f>11000000-11000000</f>
        <v>0</v>
      </c>
      <c r="F8" s="47">
        <v>69514924</v>
      </c>
      <c r="G8" s="5" t="s">
        <v>35</v>
      </c>
      <c r="H8" s="14">
        <f>C8/F8*100</f>
        <v>39.785926141557745</v>
      </c>
      <c r="I8" s="14">
        <f>(C8+D8)/F8*100</f>
        <v>84.750441962649631</v>
      </c>
      <c r="J8" s="4"/>
      <c r="K8" s="4"/>
      <c r="L8" s="4"/>
      <c r="M8" s="4"/>
      <c r="N8" s="4"/>
      <c r="O8" s="4"/>
    </row>
    <row r="9" spans="1:15" ht="27" customHeight="1" x14ac:dyDescent="0.2">
      <c r="A9" s="55"/>
      <c r="B9" s="8" t="s">
        <v>33</v>
      </c>
      <c r="C9" s="18">
        <f>C8</f>
        <v>27657156.32</v>
      </c>
      <c r="D9" s="18">
        <f>D8</f>
        <v>31257049</v>
      </c>
      <c r="E9" s="18">
        <f t="shared" ref="E9:F9" si="0">E8</f>
        <v>0</v>
      </c>
      <c r="F9" s="18">
        <f t="shared" si="0"/>
        <v>69514924</v>
      </c>
      <c r="G9" s="10"/>
      <c r="H9" s="15">
        <f>C9/F9*100</f>
        <v>39.785926141557745</v>
      </c>
      <c r="I9" s="15">
        <f>(C9+D9)/F9*100</f>
        <v>84.750441962649631</v>
      </c>
      <c r="J9" s="4"/>
      <c r="K9" s="4"/>
      <c r="L9" s="4"/>
      <c r="M9" s="4"/>
      <c r="N9" s="4"/>
      <c r="O9" s="4"/>
    </row>
    <row r="10" spans="1:15" ht="15.75" customHeight="1" x14ac:dyDescent="0.2">
      <c r="A10" s="9"/>
      <c r="B10" s="69" t="s">
        <v>104</v>
      </c>
      <c r="C10" s="43"/>
      <c r="D10" s="40"/>
      <c r="E10" s="48"/>
      <c r="F10" s="47"/>
      <c r="G10" s="5"/>
      <c r="H10" s="14"/>
      <c r="I10" s="14"/>
      <c r="J10" s="4"/>
      <c r="K10" s="4"/>
      <c r="L10" s="4"/>
      <c r="M10" s="4"/>
      <c r="N10" s="4"/>
      <c r="O10" s="4"/>
    </row>
    <row r="11" spans="1:15" ht="68.25" customHeight="1" x14ac:dyDescent="0.2">
      <c r="A11" s="61" t="s">
        <v>2</v>
      </c>
      <c r="B11" s="62" t="s">
        <v>99</v>
      </c>
      <c r="C11" s="63"/>
      <c r="D11" s="64">
        <v>800000</v>
      </c>
      <c r="E11" s="65">
        <f>11000000-11000000</f>
        <v>0</v>
      </c>
      <c r="F11" s="66">
        <v>800000</v>
      </c>
      <c r="G11" s="67" t="s">
        <v>100</v>
      </c>
      <c r="H11" s="68">
        <f>C11/F11*100</f>
        <v>0</v>
      </c>
      <c r="I11" s="68">
        <f>(C11+D11)/F11*100</f>
        <v>100</v>
      </c>
      <c r="J11" s="4"/>
      <c r="K11" s="4"/>
      <c r="L11" s="4"/>
      <c r="M11" s="4"/>
      <c r="N11" s="4"/>
      <c r="O11" s="4"/>
    </row>
    <row r="12" spans="1:15" ht="21" customHeight="1" x14ac:dyDescent="0.2">
      <c r="A12" s="55"/>
      <c r="B12" s="8" t="s">
        <v>33</v>
      </c>
      <c r="C12" s="18">
        <f>C11</f>
        <v>0</v>
      </c>
      <c r="D12" s="18">
        <f t="shared" ref="D12:F12" si="1">D11</f>
        <v>800000</v>
      </c>
      <c r="E12" s="18">
        <f t="shared" si="1"/>
        <v>0</v>
      </c>
      <c r="F12" s="18">
        <f t="shared" si="1"/>
        <v>800000</v>
      </c>
      <c r="G12" s="10"/>
      <c r="H12" s="15">
        <f>C12/F12*100</f>
        <v>0</v>
      </c>
      <c r="I12" s="15">
        <f>(C12+D12)/F12*100</f>
        <v>100</v>
      </c>
      <c r="J12" s="4"/>
      <c r="K12" s="4"/>
      <c r="L12" s="4"/>
      <c r="M12" s="4"/>
      <c r="N12" s="4"/>
      <c r="O12" s="4"/>
    </row>
    <row r="13" spans="1:15" x14ac:dyDescent="0.2">
      <c r="A13" s="13"/>
      <c r="B13" s="11"/>
      <c r="C13" s="11"/>
      <c r="D13" s="11"/>
      <c r="E13" s="11"/>
      <c r="F13" s="11"/>
      <c r="G13" s="11"/>
      <c r="H13" s="11"/>
      <c r="I13" s="11"/>
    </row>
    <row r="14" spans="1:15" ht="52.5" customHeight="1" x14ac:dyDescent="0.2">
      <c r="A14" s="13"/>
      <c r="B14" s="12" t="s">
        <v>77</v>
      </c>
      <c r="C14" s="12"/>
      <c r="D14" s="12"/>
      <c r="E14" s="12"/>
      <c r="F14" s="12"/>
      <c r="G14" s="12" t="s">
        <v>81</v>
      </c>
      <c r="H14" s="12"/>
      <c r="I14" s="12"/>
    </row>
    <row r="15" spans="1:15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15" x14ac:dyDescent="0.2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">
      <c r="A17" s="11"/>
      <c r="B17" s="11"/>
      <c r="C17" s="11"/>
      <c r="D17" s="11"/>
      <c r="E17" s="11"/>
      <c r="F17" s="11"/>
      <c r="G17" s="11"/>
      <c r="H17" s="11"/>
      <c r="I17" s="11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selection activeCell="B20" sqref="B20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12" t="s">
        <v>89</v>
      </c>
      <c r="B1" s="212"/>
      <c r="C1" s="212"/>
      <c r="D1" s="212"/>
      <c r="E1" s="212"/>
      <c r="F1" s="212"/>
      <c r="G1" s="212"/>
      <c r="H1" s="212"/>
      <c r="I1" s="212"/>
      <c r="J1" s="4"/>
      <c r="K1" s="4"/>
      <c r="L1" s="4"/>
      <c r="M1" s="4"/>
      <c r="N1" s="4"/>
      <c r="O1" s="4"/>
    </row>
    <row r="2" spans="1:15" ht="15" x14ac:dyDescent="0.25">
      <c r="A2" s="16"/>
      <c r="B2" s="16"/>
      <c r="C2" s="16"/>
      <c r="D2" s="16"/>
      <c r="E2" s="16"/>
      <c r="F2" s="16"/>
      <c r="G2" s="16"/>
      <c r="H2" s="16"/>
      <c r="I2" s="41" t="s">
        <v>44</v>
      </c>
      <c r="J2" s="4"/>
      <c r="K2" s="4"/>
      <c r="L2" s="4"/>
      <c r="M2" s="4"/>
      <c r="N2" s="4"/>
      <c r="O2" s="4"/>
    </row>
    <row r="3" spans="1:15" ht="83.25" customHeight="1" x14ac:dyDescent="0.2">
      <c r="A3" s="20" t="s">
        <v>30</v>
      </c>
      <c r="B3" s="20" t="s">
        <v>31</v>
      </c>
      <c r="C3" s="20" t="s">
        <v>83</v>
      </c>
      <c r="D3" s="20" t="s">
        <v>84</v>
      </c>
      <c r="E3" s="20" t="s">
        <v>76</v>
      </c>
      <c r="F3" s="20" t="s">
        <v>32</v>
      </c>
      <c r="G3" s="20" t="s">
        <v>21</v>
      </c>
      <c r="H3" s="20" t="s">
        <v>59</v>
      </c>
      <c r="I3" s="20" t="s">
        <v>58</v>
      </c>
      <c r="J3" s="4"/>
      <c r="K3" s="4"/>
      <c r="L3" s="4"/>
      <c r="M3" s="4"/>
      <c r="N3" s="4"/>
      <c r="O3" s="4"/>
    </row>
    <row r="4" spans="1:15" ht="12.75" customHeight="1" x14ac:dyDescent="0.2">
      <c r="A4" s="21">
        <v>1</v>
      </c>
      <c r="B4" s="21">
        <v>2</v>
      </c>
      <c r="C4" s="21">
        <v>3</v>
      </c>
      <c r="D4" s="21">
        <v>4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20" t="s">
        <v>2</v>
      </c>
      <c r="B5" s="20" t="s">
        <v>57</v>
      </c>
      <c r="C5" s="20"/>
      <c r="D5" s="20"/>
      <c r="E5" s="20"/>
      <c r="F5" s="20"/>
      <c r="G5" s="20"/>
      <c r="H5" s="20"/>
      <c r="I5" s="20"/>
      <c r="J5" s="4"/>
      <c r="K5" s="4"/>
      <c r="L5" s="4"/>
      <c r="M5" s="4"/>
      <c r="N5" s="4"/>
      <c r="O5" s="4"/>
    </row>
    <row r="6" spans="1:15" ht="15.75" customHeight="1" x14ac:dyDescent="0.2">
      <c r="A6" s="20"/>
      <c r="B6" s="20" t="s">
        <v>34</v>
      </c>
      <c r="C6" s="20"/>
      <c r="D6" s="20"/>
      <c r="E6" s="20"/>
      <c r="F6" s="20"/>
      <c r="G6" s="20"/>
      <c r="H6" s="20"/>
      <c r="I6" s="20"/>
      <c r="J6" s="4"/>
      <c r="K6" s="4"/>
      <c r="L6" s="4"/>
      <c r="M6" s="4"/>
      <c r="N6" s="4"/>
      <c r="O6" s="4"/>
    </row>
    <row r="7" spans="1:15" ht="99.75" hidden="1" customHeight="1" x14ac:dyDescent="0.2">
      <c r="A7" s="21">
        <v>1</v>
      </c>
      <c r="B7" s="42" t="s">
        <v>78</v>
      </c>
      <c r="C7" s="46">
        <v>16774409.33</v>
      </c>
      <c r="D7" s="40">
        <f>12971255+10912631+3871223</f>
        <v>27755109</v>
      </c>
      <c r="E7" s="40">
        <f>11000000-11000000</f>
        <v>0</v>
      </c>
      <c r="F7" s="22">
        <v>46517408</v>
      </c>
      <c r="G7" s="23" t="s">
        <v>35</v>
      </c>
      <c r="H7" s="24">
        <f>C7/F7*100</f>
        <v>36.060498749199439</v>
      </c>
      <c r="I7" s="24">
        <v>100</v>
      </c>
      <c r="J7" s="4"/>
      <c r="K7" s="4"/>
      <c r="L7" s="4"/>
      <c r="M7" s="4"/>
      <c r="N7" s="4"/>
      <c r="O7" s="4"/>
    </row>
    <row r="8" spans="1:15" ht="71.25" customHeight="1" x14ac:dyDescent="0.2">
      <c r="A8" s="21">
        <v>1</v>
      </c>
      <c r="B8" s="42" t="s">
        <v>80</v>
      </c>
      <c r="C8" s="46">
        <f>5811381.49+300414.6</f>
        <v>6111796.0899999999</v>
      </c>
      <c r="D8" s="40">
        <v>21545361</v>
      </c>
      <c r="E8" s="40">
        <f>11000000-11000000</f>
        <v>0</v>
      </c>
      <c r="F8" s="22">
        <v>69514924</v>
      </c>
      <c r="G8" s="23" t="s">
        <v>35</v>
      </c>
      <c r="H8" s="24">
        <f>C8/F8*100</f>
        <v>8.792063255366573</v>
      </c>
      <c r="I8" s="24">
        <f>(C8+D8)/F8*100</f>
        <v>39.785927249233559</v>
      </c>
      <c r="J8" s="4"/>
      <c r="K8" s="4"/>
      <c r="L8" s="4"/>
      <c r="M8" s="4"/>
      <c r="N8" s="4"/>
      <c r="O8" s="4"/>
    </row>
    <row r="9" spans="1:15" ht="21" customHeight="1" x14ac:dyDescent="0.2">
      <c r="A9" s="55"/>
      <c r="B9" s="20" t="s">
        <v>33</v>
      </c>
      <c r="C9" s="25">
        <f>C8</f>
        <v>6111796.0899999999</v>
      </c>
      <c r="D9" s="25">
        <f t="shared" ref="D9:F9" si="0">D8</f>
        <v>21545361</v>
      </c>
      <c r="E9" s="25">
        <f t="shared" si="0"/>
        <v>0</v>
      </c>
      <c r="F9" s="25">
        <f t="shared" si="0"/>
        <v>69514924</v>
      </c>
      <c r="G9" s="17"/>
      <c r="H9" s="26">
        <f>C9/F9*100</f>
        <v>8.792063255366573</v>
      </c>
      <c r="I9" s="26">
        <f>(C9+D9)/F9*100</f>
        <v>39.785927249233559</v>
      </c>
      <c r="J9" s="4"/>
      <c r="K9" s="4"/>
      <c r="L9" s="4"/>
      <c r="M9" s="4"/>
      <c r="N9" s="4"/>
      <c r="O9" s="4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15" ht="52.5" customHeight="1" x14ac:dyDescent="0.2">
      <c r="A11" s="13"/>
      <c r="B11" s="27" t="s">
        <v>77</v>
      </c>
      <c r="C11" s="27"/>
      <c r="D11" s="27"/>
      <c r="E11" s="27"/>
      <c r="F11" s="27"/>
      <c r="G11" s="27" t="s">
        <v>81</v>
      </c>
      <c r="H11" s="27"/>
      <c r="I11" s="27"/>
    </row>
    <row r="12" spans="1:15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15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15" x14ac:dyDescent="0.2">
      <c r="A14" s="11"/>
      <c r="B14" s="11"/>
      <c r="C14" s="11"/>
      <c r="D14" s="11"/>
      <c r="E14" s="11"/>
      <c r="F14" s="11"/>
      <c r="G14" s="11"/>
      <c r="H14" s="11"/>
      <c r="I14" s="11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паспорт</vt:lpstr>
      <vt:lpstr>2025 розрах. </vt:lpstr>
      <vt:lpstr>2024 розрах.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2025-09-10T11:44:17Z</cp:lastPrinted>
  <dcterms:created xsi:type="dcterms:W3CDTF">2017-02-09T14:20:10Z</dcterms:created>
  <dcterms:modified xsi:type="dcterms:W3CDTF">2025-10-07T12:02:56Z</dcterms:modified>
</cp:coreProperties>
</file>